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75" windowWidth="13260" windowHeight="10365" tabRatio="802" activeTab="6"/>
  </bookViews>
  <sheets>
    <sheet name="dátum" sheetId="1" r:id="rId1"/>
    <sheet name="denný plánovač" sheetId="2" r:id="rId2"/>
    <sheet name="týždňový plánovač I." sheetId="3" r:id="rId3"/>
    <sheet name="týždňový plánovač II." sheetId="4" r:id="rId4"/>
    <sheet name="dvojtýždňový plánovač" sheetId="5" r:id="rId5"/>
    <sheet name="mesačný kalendár" sheetId="6" r:id="rId6"/>
    <sheet name="trojdňový plánovač" sheetId="7" r:id="rId7"/>
  </sheets>
  <definedNames>
    <definedName name="_xlnm.Print_Area" localSheetId="1">'denný plánovač'!$A$1:$B$13</definedName>
    <definedName name="_xlnm.Print_Area" localSheetId="4">'dvojtýždňový plánovač'!$B$2:$C$31</definedName>
    <definedName name="_xlnm.Print_Area" localSheetId="5">'mesačný kalendár'!$B$2:$H$9</definedName>
    <definedName name="_xlnm.Print_Area" localSheetId="6">'trojdňový plánovač'!$B$2:$C$8</definedName>
    <definedName name="_xlnm.Print_Area" localSheetId="2">'týždňový plánovač I.'!$B$2:$D$10</definedName>
    <definedName name="_xlnm.Print_Area" localSheetId="3">'týždňový plánovač II.'!$B$2:$C$17</definedName>
  </definedNames>
  <calcPr fullCalcOnLoad="1"/>
</workbook>
</file>

<file path=xl/sharedStrings.xml><?xml version="1.0" encoding="utf-8"?>
<sst xmlns="http://schemas.openxmlformats.org/spreadsheetml/2006/main" count="61" uniqueCount="51">
  <si>
    <t>Dátum od ktorého sa má vytvoriť plánovací kalendár:</t>
  </si>
  <si>
    <t>Mesiac:</t>
  </si>
  <si>
    <t>pondelok</t>
  </si>
  <si>
    <t>utorok</t>
  </si>
  <si>
    <t>streda</t>
  </si>
  <si>
    <t>štvrtok</t>
  </si>
  <si>
    <t>piatok</t>
  </si>
  <si>
    <t>sobota</t>
  </si>
  <si>
    <t>nedeľa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</si>
  <si>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</si>
  <si>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</si>
  <si>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</si>
  <si>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</si>
  <si>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</si>
  <si>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</si>
  <si>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</si>
  <si>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</si>
  <si>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</si>
  <si>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</si>
  <si>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</si>
  <si>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</si>
  <si>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Dni v týždni: **</t>
  </si>
  <si>
    <t>Mesiace v roku:**</t>
  </si>
  <si>
    <t>prva polka roku:</t>
  </si>
  <si>
    <t>druha polka roku:</t>
  </si>
  <si>
    <t>Deň</t>
  </si>
  <si>
    <t>Rok:</t>
  </si>
  <si>
    <t>mesiac (text):</t>
  </si>
  <si>
    <t>Poznámky:</t>
  </si>
  <si>
    <t>posledný dátum (o 1 týždeň):</t>
  </si>
  <si>
    <t>mesiac (o 1 týždeň):</t>
  </si>
  <si>
    <t>text záhlavia:</t>
  </si>
  <si>
    <t>posledný dátum (o 2 týždne):</t>
  </si>
  <si>
    <t>mesiac (o 2 týždne):</t>
  </si>
  <si>
    <t>Poznámky</t>
  </si>
  <si>
    <t>počiatočný dátum:</t>
  </si>
  <si>
    <t>vytvorený dátum:</t>
  </si>
  <si>
    <t>mesiac:</t>
  </si>
  <si>
    <t>rok:</t>
  </si>
  <si>
    <t>den v tyzdni</t>
  </si>
  <si>
    <t>pracovný dátum:</t>
  </si>
  <si>
    <t>V prípade mesačného kalendára zadajte dátum v plnom tvare (napr. 20.11.2005), pri výpočte sa však počíta iba s mesiacom a rokom zadaného dátumu.</t>
  </si>
  <si>
    <t>**Ak chcete preložiť dni a mesiace do iného jazyka, preložte práve predchádzajúce dva riadky.</t>
  </si>
  <si>
    <t>Autor: Peter Hlavačka, petohl@szm.sk</t>
  </si>
  <si>
    <t>Popis: Listy tohto pracovného zošita obsahujú mesačný kalendár a plánovacie kalendáre.</t>
  </si>
  <si>
    <t>Sú určené primárne na vytlačenie a nie na priame zapisovanie do nich, nie je to však vylúčené.</t>
  </si>
  <si>
    <t>Používanie a šírenie: Zošit je možné používať a šíriť bezplatne. Zošit je aj súčasťou programu Domáce hospodárstvo v.9.0 a vyššie.</t>
  </si>
  <si>
    <t>Modifikácia: Žiaden z listov zošitu nie je zamknutý a je možné ich upravovať.</t>
  </si>
  <si>
    <t>V prípade modifikácie (či už preloženia do iného jazyka, alebo funkčných zmien)</t>
  </si>
  <si>
    <t>však prosím o zaslanie vylepšenej verzie na moju e-mailovu adresu so súhlasom na umiestnenie na stránkach www.bestweb.szm.sk.</t>
  </si>
  <si>
    <t>Verzia 1.1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</si>
</sst>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</numFmts>
  <fonts count="9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 vertical="top"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/>
    </xf>
    <xf numFmtId="0" fontId="3" fillId="3" borderId="15" xfId="0" applyFont="1" applyFill="1" applyBorder="1" applyAlignment="1">
      <alignment horizontal="center" vertical="top"/>
    </xf>
    <xf numFmtId="0" fontId="3" fillId="3" borderId="16" xfId="0" applyFont="1" applyFill="1" applyBorder="1" applyAlignment="1">
      <alignment/>
    </xf>
    <xf numFmtId="0" fontId="3" fillId="3" borderId="17" xfId="0" applyNumberFormat="1" applyFont="1" applyFill="1" applyBorder="1" applyAlignment="1">
      <alignment horizontal="center"/>
    </xf>
    <xf numFmtId="0" fontId="3" fillId="3" borderId="15" xfId="0" applyNumberFormat="1" applyFont="1" applyFill="1" applyBorder="1" applyAlignment="1">
      <alignment horizontal="center" vertical="top"/>
    </xf>
    <xf numFmtId="0" fontId="3" fillId="3" borderId="18" xfId="0" applyNumberFormat="1" applyFont="1" applyFill="1" applyBorder="1" applyAlignment="1">
      <alignment horizontal="center" vertical="top"/>
    </xf>
    <xf numFmtId="0" fontId="3" fillId="3" borderId="19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0" fontId="3" fillId="2" borderId="0" xfId="0" applyNumberFormat="1" applyFont="1" applyFill="1" applyAlignment="1">
      <alignment/>
    </xf>
    <xf numFmtId="20" fontId="3" fillId="3" borderId="10" xfId="0" applyNumberFormat="1" applyFont="1" applyFill="1" applyBorder="1" applyAlignment="1">
      <alignment horizontal="center" vertical="center"/>
    </xf>
    <xf numFmtId="20" fontId="3" fillId="3" borderId="11" xfId="0" applyNumberFormat="1" applyFont="1" applyFill="1" applyBorder="1" applyAlignment="1">
      <alignment horizontal="center" vertical="center"/>
    </xf>
    <xf numFmtId="20" fontId="3" fillId="3" borderId="12" xfId="0" applyNumberFormat="1" applyFont="1" applyFill="1" applyBorder="1" applyAlignment="1">
      <alignment horizontal="center" vertical="center"/>
    </xf>
    <xf numFmtId="20" fontId="3" fillId="3" borderId="7" xfId="0" applyNumberFormat="1" applyFont="1" applyFill="1" applyBorder="1" applyAlignment="1">
      <alignment vertical="top"/>
    </xf>
    <xf numFmtId="14" fontId="3" fillId="2" borderId="0" xfId="0" applyNumberFormat="1" applyFont="1" applyFill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10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3" borderId="21" xfId="0" applyFont="1" applyFill="1" applyBorder="1" applyAlignment="1">
      <alignment vertical="top"/>
    </xf>
    <xf numFmtId="0" fontId="3" fillId="3" borderId="22" xfId="0" applyFont="1" applyFill="1" applyBorder="1" applyAlignment="1">
      <alignment vertical="top"/>
    </xf>
    <xf numFmtId="0" fontId="3" fillId="3" borderId="23" xfId="0" applyFont="1" applyFill="1" applyBorder="1" applyAlignment="1">
      <alignment vertical="top"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0" fontId="5" fillId="4" borderId="0" xfId="0" applyFont="1" applyFill="1" applyAlignment="1">
      <alignment/>
    </xf>
    <xf numFmtId="14" fontId="5" fillId="4" borderId="0" xfId="0" applyNumberFormat="1" applyFont="1" applyFill="1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8" fillId="2" borderId="0" xfId="0" applyFont="1" applyFill="1" applyAlignment="1">
      <alignment/>
    </xf>
    <xf numFmtId="14" fontId="2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4" fontId="0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4" fontId="7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1" sqref="A1"/>
    </sheetView>
  </sheetViews>
  <sheetFormatPr defaultColWidth="9.140625" defaultRowHeight="12.75"/>
  <cols>
    <col min="1" max="1" width="16.28125" style="46" customWidth="1"/>
    <col min="2" max="2" width="9.140625" style="46" customWidth="1"/>
    <col min="3" max="3" width="12.140625" style="46" customWidth="1"/>
    <col min="4" max="4" width="11.421875" style="46" bestFit="1" customWidth="1"/>
    <col min="5" max="5" width="25.00390625" style="46" customWidth="1"/>
    <col min="6" max="6" width="16.140625" style="46" customWidth="1"/>
    <col min="7" max="16384" width="9.140625" style="46" customWidth="1"/>
  </cols>
  <sheetData>
    <row r="1" spans="1:7" s="49" customFormat="1" ht="18">
      <c r="A1" s="47" t="s">
        <v>0</v>
      </c>
      <c r="B1" s="47"/>
      <c r="C1" s="47"/>
      <c r="D1" s="47"/>
      <c r="E1" s="47"/>
      <c r="F1" s="48">
        <f ca="1">TODAY()</f>
        <v>38951</v>
      </c>
      <c r="G1" s="47"/>
    </row>
    <row r="2" s="45" customFormat="1" ht="12.75">
      <c r="A2" s="45" t="s">
        <v>41</v>
      </c>
    </row>
    <row r="3" spans="1:4" s="53" customFormat="1" ht="12.75">
      <c r="A3" s="53" t="s">
        <v>25</v>
      </c>
      <c r="B3" s="53">
        <f>DAY(F1)</f>
        <v>22</v>
      </c>
      <c r="D3" s="53" t="str">
        <f>IF(WEEKDAY(F1,2)=1,dátum!$B$7,IF(WEEKDAY(F1,2)=2,dátum!$C$7,IF(WEEKDAY(F1,2)=3,dátum!$D$7,IF(WEEKDAY(F1,2)=4,dátum!$E$7,IF(WEEKDAY(F1,2)=5,dátum!$F$7,IF(WEEKDAY(F1,2)=6,dátum!$G$7,IF(WEEKDAY(F1,2)=7,dátum!$H$7)))))))</f>
        <v>utorok</v>
      </c>
    </row>
    <row r="4" spans="1:2" s="53" customFormat="1" ht="12.75">
      <c r="A4" s="53" t="s">
        <v>1</v>
      </c>
      <c r="B4" s="53">
        <f>MONTH(F1)</f>
        <v>8</v>
      </c>
    </row>
    <row r="5" spans="1:2" s="53" customFormat="1" ht="12.75">
      <c r="A5" s="53" t="s">
        <v>26</v>
      </c>
      <c r="B5" s="53">
        <f>YEAR(F1)</f>
        <v>2006</v>
      </c>
    </row>
    <row r="6" s="51" customFormat="1" ht="12.75"/>
    <row r="7" spans="1:8" s="45" customFormat="1" ht="12.75">
      <c r="A7" s="44" t="s">
        <v>21</v>
      </c>
      <c r="B7" s="45" t="s">
        <v>2</v>
      </c>
      <c r="C7" s="45" t="s">
        <v>3</v>
      </c>
      <c r="D7" s="45" t="s">
        <v>4</v>
      </c>
      <c r="E7" s="45" t="s">
        <v>5</v>
      </c>
      <c r="F7" s="45" t="s">
        <v>6</v>
      </c>
      <c r="G7" s="45" t="s">
        <v>7</v>
      </c>
      <c r="H7" s="45" t="s">
        <v>8</v>
      </c>
    </row>
    <row r="8" spans="1:13" s="45" customFormat="1" ht="12.75">
      <c r="A8" s="44" t="s">
        <v>22</v>
      </c>
      <c r="B8" s="45" t="s">
        <v>9</v>
      </c>
      <c r="C8" s="45" t="s">
        <v>10</v>
      </c>
      <c r="D8" s="45" t="s">
        <v>11</v>
      </c>
      <c r="E8" s="45" t="s">
        <v>12</v>
      </c>
      <c r="F8" s="45" t="s">
        <v>13</v>
      </c>
      <c r="G8" s="45" t="s">
        <v>14</v>
      </c>
      <c r="H8" s="45" t="s">
        <v>15</v>
      </c>
      <c r="I8" s="45" t="s">
        <v>16</v>
      </c>
      <c r="J8" s="45" t="s">
        <v>17</v>
      </c>
      <c r="K8" s="45" t="s">
        <v>18</v>
      </c>
      <c r="L8" s="45" t="s">
        <v>19</v>
      </c>
      <c r="M8" s="45" t="s">
        <v>20</v>
      </c>
    </row>
    <row r="9" s="45" customFormat="1" ht="12.75">
      <c r="A9" s="50" t="s">
        <v>42</v>
      </c>
    </row>
    <row r="10" s="51" customFormat="1" ht="12.75"/>
    <row r="11" s="51" customFormat="1" ht="12.75">
      <c r="C11" s="51" t="s">
        <v>50</v>
      </c>
    </row>
    <row r="12" spans="1:3" s="51" customFormat="1" ht="12.75">
      <c r="A12" s="53" t="s">
        <v>23</v>
      </c>
      <c r="B12" s="53">
        <f>IF(B4=1,B8,IF(B4=2,C8,IF(B4=3,D8,IF(B4=4,E8,IF(B4=5,F8,IF(B4=6,G8,""))))))</f>
      </c>
      <c r="C12" s="51" t="s">
        <v>43</v>
      </c>
    </row>
    <row r="13" spans="1:3" s="51" customFormat="1" ht="12.75">
      <c r="A13" s="53" t="s">
        <v>24</v>
      </c>
      <c r="B13" s="53" t="str">
        <f>IF(B4=7,H8,IF(B4=8,I8,IF(B4=9,J8,IF(B4=10,K8,IF(B4=11,L8,IF(B4=12,M8,""))))))</f>
        <v>august</v>
      </c>
      <c r="C13" s="51" t="s">
        <v>44</v>
      </c>
    </row>
    <row r="14" spans="1:4" s="51" customFormat="1" ht="12.75">
      <c r="A14" s="53" t="s">
        <v>27</v>
      </c>
      <c r="B14" s="53" t="str">
        <f>IF(B12="",B13,B12)</f>
        <v>august</v>
      </c>
      <c r="D14" s="51" t="s">
        <v>45</v>
      </c>
    </row>
    <row r="15" spans="1:3" s="51" customFormat="1" ht="12.75">
      <c r="A15" s="53"/>
      <c r="B15" s="53"/>
      <c r="C15" s="51" t="s">
        <v>46</v>
      </c>
    </row>
    <row r="16" spans="1:3" s="51" customFormat="1" ht="12.75">
      <c r="A16" s="53"/>
      <c r="B16" s="53"/>
      <c r="C16" s="51" t="s">
        <v>47</v>
      </c>
    </row>
    <row r="17" spans="1:4" s="51" customFormat="1" ht="12.75">
      <c r="A17" s="53"/>
      <c r="B17" s="53"/>
      <c r="D17" s="51" t="s">
        <v>48</v>
      </c>
    </row>
    <row r="18" spans="1:4" s="51" customFormat="1" ht="12.75">
      <c r="A18" s="53"/>
      <c r="B18" s="53"/>
      <c r="D18" s="51" t="s">
        <v>49</v>
      </c>
    </row>
    <row r="19" spans="1:7" s="53" customFormat="1" ht="12.75" customHeight="1">
      <c r="A19" s="53" t="s">
        <v>29</v>
      </c>
      <c r="C19" s="54">
        <f>F1+6</f>
        <v>38957</v>
      </c>
      <c r="E19" s="53" t="s">
        <v>23</v>
      </c>
      <c r="G19" s="53">
        <f>IF(C20=1,B8,IF(C20=2,C8,IF(C20=3,D8,IF(C20=4,E8,IF(C20=5,F8,IF(C20=6,G8,""))))))</f>
      </c>
    </row>
    <row r="20" spans="1:7" s="53" customFormat="1" ht="12.75">
      <c r="A20" s="53" t="s">
        <v>30</v>
      </c>
      <c r="C20" s="53">
        <f>MONTH(C19)</f>
        <v>8</v>
      </c>
      <c r="E20" s="53" t="s">
        <v>24</v>
      </c>
      <c r="G20" s="53" t="str">
        <f>IF(C20=7,H8,IF(C20=8,I8,IF(C20=9,J8,IF(C20=10,K8,IF(C20=11,L8,IF(C20=12,M8,""))))))</f>
        <v>august</v>
      </c>
    </row>
    <row r="21" spans="5:7" s="53" customFormat="1" ht="12.75">
      <c r="E21" s="53" t="s">
        <v>27</v>
      </c>
      <c r="G21" s="53" t="str">
        <f>IF(G19="",G20,G19)</f>
        <v>august</v>
      </c>
    </row>
    <row r="22" spans="1:4" s="53" customFormat="1" ht="12.75">
      <c r="A22" s="53" t="s">
        <v>31</v>
      </c>
      <c r="D22" s="53" t="str">
        <f>IF(C20=B4,TEXT('týždňový plánovač I.'!B3,"00")&amp;" - "&amp;TEXT('týždňový plánovač I.'!B9,"00")&amp;"  "&amp;B14&amp;"  "&amp;YEAR(F1),TEXT('týždňový plánovač I.'!B3,"00")&amp;" "&amp;B14&amp;"  -  "&amp;TEXT('týždňový plánovač I.'!B9,"00")&amp;" "&amp;G21&amp;"  "&amp;YEAR(C19))</f>
        <v>22. - 28.  august  2006</v>
      </c>
    </row>
    <row r="23" s="53" customFormat="1" ht="12.75"/>
    <row r="24" s="53" customFormat="1" ht="12.75"/>
    <row r="25" s="53" customFormat="1" ht="12.75"/>
    <row r="26" spans="1:7" s="53" customFormat="1" ht="12.75">
      <c r="A26" s="53" t="s">
        <v>32</v>
      </c>
      <c r="C26" s="54">
        <f>F1+13</f>
        <v>38964</v>
      </c>
      <c r="E26" s="53" t="s">
        <v>23</v>
      </c>
      <c r="G26" s="53">
        <f>IF(C27=1,B8,IF(C27=2,C8,IF(C27=3,D8,IF(C27=4,E8,IF(C27=5,F8,IF(C27=6,G8,""))))))</f>
      </c>
    </row>
    <row r="27" spans="1:7" s="53" customFormat="1" ht="12.75">
      <c r="A27" s="53" t="s">
        <v>33</v>
      </c>
      <c r="C27" s="53">
        <f>MONTH(C26)</f>
        <v>9</v>
      </c>
      <c r="E27" s="53" t="s">
        <v>24</v>
      </c>
      <c r="G27" s="53" t="str">
        <f>IF(C27=7,H8,IF(C27=8,I8,IF(C27=9,J8,IF(C27=10,K8,IF(C27=11,L8,IF(C27=12,M8,""))))))</f>
        <v>september</v>
      </c>
    </row>
    <row r="28" spans="5:7" s="53" customFormat="1" ht="12.75">
      <c r="E28" s="53" t="s">
        <v>27</v>
      </c>
      <c r="G28" s="53" t="str">
        <f>IF(G26="",G27,G26)</f>
        <v>september</v>
      </c>
    </row>
    <row r="29" spans="1:4" s="53" customFormat="1" ht="12.75">
      <c r="A29" s="53" t="s">
        <v>31</v>
      </c>
      <c r="D29" s="53" t="str">
        <f>IF(C27=B4,TEXT('týždňový plánovač I.'!B3,"0.")&amp;" - "&amp;TEXT('dvojtýždňový plánovač'!B29,"0.")&amp;"  "&amp;B14&amp;"  "&amp;YEAR(F1),TEXT('týždňový plánovač I.'!B3,"0.")&amp;" "&amp;B14&amp;"  -  "&amp;TEXT('dvojtýždňový plánovač'!B29,"0.")&amp;" "&amp;G28&amp;"  "&amp;YEAR(C26))</f>
        <v>22. august  -  04. september  2006</v>
      </c>
    </row>
    <row r="30" s="51" customFormat="1" ht="12.75"/>
    <row r="31" spans="1:10" s="51" customFormat="1" ht="12.75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10" s="51" customFormat="1" ht="12.75">
      <c r="A32" s="55"/>
      <c r="B32" s="55"/>
      <c r="C32" s="55"/>
      <c r="D32" s="55"/>
      <c r="E32" s="55"/>
      <c r="F32" s="55"/>
      <c r="G32" s="55"/>
      <c r="H32" s="55"/>
      <c r="I32" s="55"/>
      <c r="J32" s="55"/>
    </row>
    <row r="33" spans="1:10" s="51" customFormat="1" ht="12.75">
      <c r="A33" s="55"/>
      <c r="B33" s="55"/>
      <c r="C33" s="56"/>
      <c r="D33" s="55"/>
      <c r="E33" s="55"/>
      <c r="F33" s="55"/>
      <c r="G33" s="55"/>
      <c r="H33" s="55"/>
      <c r="I33" s="55"/>
      <c r="J33" s="55"/>
    </row>
    <row r="34" spans="1:10" s="51" customFormat="1" ht="12.75">
      <c r="A34" s="55"/>
      <c r="B34" s="55"/>
      <c r="C34" s="55"/>
      <c r="D34" s="55"/>
      <c r="E34" s="55"/>
      <c r="F34" s="55"/>
      <c r="G34" s="55"/>
      <c r="H34" s="55"/>
      <c r="I34" s="55"/>
      <c r="J34" s="55"/>
    </row>
    <row r="35" spans="1:10" s="51" customFormat="1" ht="12.75">
      <c r="A35" s="55"/>
      <c r="B35" s="55"/>
      <c r="C35" s="55"/>
      <c r="D35" s="55"/>
      <c r="E35" s="55"/>
      <c r="F35" s="55"/>
      <c r="G35" s="55"/>
      <c r="H35" s="55"/>
      <c r="I35" s="55"/>
      <c r="J35" s="55"/>
    </row>
    <row r="36" spans="1:10" s="51" customFormat="1" ht="12.75">
      <c r="A36" s="55"/>
      <c r="B36" s="55"/>
      <c r="C36" s="55"/>
      <c r="D36" s="55"/>
      <c r="E36" s="55"/>
      <c r="F36" s="55"/>
      <c r="G36" s="55"/>
      <c r="H36" s="55"/>
      <c r="I36" s="55"/>
      <c r="J36" s="55"/>
    </row>
    <row r="37" spans="1:10" ht="12.75">
      <c r="A37" s="55"/>
      <c r="B37" s="55"/>
      <c r="C37" s="55"/>
      <c r="D37" s="55"/>
      <c r="E37" s="55"/>
      <c r="F37" s="55"/>
      <c r="G37" s="55"/>
      <c r="H37" s="55"/>
      <c r="I37" s="55"/>
      <c r="J37" s="55"/>
    </row>
    <row r="38" spans="1:10" ht="12.75">
      <c r="A38" s="55"/>
      <c r="B38" s="55"/>
      <c r="C38" s="55"/>
      <c r="D38" s="55"/>
      <c r="E38" s="55"/>
      <c r="F38" s="55"/>
      <c r="G38" s="55"/>
      <c r="H38" s="55"/>
      <c r="I38" s="55"/>
      <c r="J38" s="55"/>
    </row>
    <row r="39" spans="1:10" ht="12.75">
      <c r="A39" s="55"/>
      <c r="B39" s="55"/>
      <c r="C39" s="55"/>
      <c r="D39" s="55"/>
      <c r="E39" s="55"/>
      <c r="F39" s="55"/>
      <c r="G39" s="55"/>
      <c r="H39" s="55"/>
      <c r="I39" s="55"/>
      <c r="J39" s="55"/>
    </row>
  </sheetData>
  <printOptions/>
  <pageMargins left="0.75" right="0.75" top="1" bottom="1" header="0.4921259845" footer="0.4921259845"/>
  <pageSetup horizontalDpi="300" verticalDpi="300" orientation="portrait" paperSize="9" r:id="rId1"/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2" sqref="B2"/>
    </sheetView>
  </sheetViews>
  <sheetFormatPr defaultColWidth="9.140625" defaultRowHeight="12.75"/>
  <cols>
    <col min="1" max="1" width="12.7109375" style="3" customWidth="1"/>
    <col min="2" max="2" width="83.00390625" style="3" customWidth="1"/>
    <col min="3" max="16384" width="9.140625" style="3" customWidth="1"/>
  </cols>
  <sheetData>
    <row r="1" spans="1:2" ht="18.75" thickBot="1">
      <c r="A1" s="4"/>
      <c r="B1" s="5" t="str">
        <f>TEXT(dátum!B3,"00")&amp;". "&amp;dátum!B14&amp;" "&amp;dátum!B5&amp;", "&amp;dátum!D3</f>
        <v>22. august 2006, utorok</v>
      </c>
    </row>
    <row r="2" spans="1:3" s="27" customFormat="1" ht="57" customHeight="1">
      <c r="A2" s="29">
        <v>0.3333333333333333</v>
      </c>
      <c r="B2" s="7"/>
      <c r="C2" s="26"/>
    </row>
    <row r="3" spans="1:3" s="27" customFormat="1" ht="57" customHeight="1">
      <c r="A3" s="30">
        <v>0.375</v>
      </c>
      <c r="B3" s="9"/>
      <c r="C3" s="26"/>
    </row>
    <row r="4" spans="1:3" s="27" customFormat="1" ht="57" customHeight="1">
      <c r="A4" s="30">
        <v>0.416666666666667</v>
      </c>
      <c r="B4" s="9"/>
      <c r="C4" s="26"/>
    </row>
    <row r="5" spans="1:3" s="27" customFormat="1" ht="57" customHeight="1">
      <c r="A5" s="30">
        <v>0.458333333333333</v>
      </c>
      <c r="B5" s="9"/>
      <c r="C5" s="26"/>
    </row>
    <row r="6" spans="1:3" s="27" customFormat="1" ht="57" customHeight="1">
      <c r="A6" s="30">
        <v>0.5</v>
      </c>
      <c r="B6" s="9"/>
      <c r="C6" s="26"/>
    </row>
    <row r="7" spans="1:3" s="27" customFormat="1" ht="57" customHeight="1">
      <c r="A7" s="30">
        <v>0.541666666666667</v>
      </c>
      <c r="B7" s="9"/>
      <c r="C7" s="26"/>
    </row>
    <row r="8" spans="1:3" s="27" customFormat="1" ht="57" customHeight="1">
      <c r="A8" s="30">
        <v>0.583333333333333</v>
      </c>
      <c r="B8" s="9"/>
      <c r="C8" s="26"/>
    </row>
    <row r="9" spans="1:3" s="27" customFormat="1" ht="57" customHeight="1">
      <c r="A9" s="30">
        <v>0.625</v>
      </c>
      <c r="B9" s="9"/>
      <c r="C9" s="26"/>
    </row>
    <row r="10" spans="1:3" s="27" customFormat="1" ht="57" customHeight="1">
      <c r="A10" s="30">
        <v>0.666666666666667</v>
      </c>
      <c r="B10" s="9"/>
      <c r="C10" s="26"/>
    </row>
    <row r="11" spans="1:3" s="27" customFormat="1" ht="57" customHeight="1">
      <c r="A11" s="30">
        <v>0.708333333333333</v>
      </c>
      <c r="B11" s="9"/>
      <c r="C11" s="26"/>
    </row>
    <row r="12" spans="1:3" s="27" customFormat="1" ht="57" customHeight="1" thickBot="1">
      <c r="A12" s="31">
        <v>0.75</v>
      </c>
      <c r="B12" s="11"/>
      <c r="C12" s="26"/>
    </row>
    <row r="13" spans="1:2" ht="69.75" customHeight="1" thickBot="1">
      <c r="A13" s="32" t="s">
        <v>34</v>
      </c>
      <c r="B13" s="14"/>
    </row>
    <row r="14" ht="18">
      <c r="A14" s="28"/>
    </row>
  </sheetData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B1">
      <selection activeCell="D3" sqref="D3"/>
    </sheetView>
  </sheetViews>
  <sheetFormatPr defaultColWidth="9.140625" defaultRowHeight="12.75"/>
  <cols>
    <col min="1" max="1" width="10.140625" style="1" bestFit="1" customWidth="1"/>
    <col min="2" max="2" width="9.140625" style="1" customWidth="1"/>
    <col min="3" max="3" width="11.8515625" style="1" customWidth="1"/>
    <col min="4" max="4" width="116.421875" style="1" customWidth="1"/>
    <col min="5" max="16384" width="9.140625" style="1" customWidth="1"/>
  </cols>
  <sheetData>
    <row r="1" ht="12.75">
      <c r="C1" s="2"/>
    </row>
    <row r="2" spans="2:5" ht="18.75" thickBot="1">
      <c r="B2" s="4"/>
      <c r="C2" s="4"/>
      <c r="D2" s="5" t="str">
        <f>dátum!D22</f>
        <v>22. - 28.  august  2006</v>
      </c>
      <c r="E2" s="3"/>
    </row>
    <row r="3" spans="1:5" ht="60" customHeight="1">
      <c r="A3" s="52">
        <f>dátum!F1</f>
        <v>38951</v>
      </c>
      <c r="B3" s="15" t="str">
        <f>TEXT(DAY(A3),"0#")&amp;"."</f>
        <v>22.</v>
      </c>
      <c r="C3" s="6" t="str">
        <f>IF(WEEKDAY(A3,2)=1,dátum!$B$7,IF(WEEKDAY(A3,2)=2,dátum!$C$7,IF(WEEKDAY(A3,2)=3,dátum!$D$7,IF(WEEKDAY(A3,2)=4,dátum!$E$7,IF(WEEKDAY(A3,2)=5,dátum!$F$7,IF(WEEKDAY(A3,2)=6,dátum!$G$7,IF(WEEKDAY(A3,2)=7,dátum!$H$7)))))))</f>
        <v>utorok</v>
      </c>
      <c r="D3" s="7"/>
      <c r="E3" s="3"/>
    </row>
    <row r="4" spans="1:5" ht="60" customHeight="1">
      <c r="A4" s="52">
        <f aca="true" t="shared" si="0" ref="A4:A9">A3+1</f>
        <v>38952</v>
      </c>
      <c r="B4" s="16" t="str">
        <f aca="true" t="shared" si="1" ref="B4:B9">TEXT(DAY(A4),"0#")&amp;"."</f>
        <v>23.</v>
      </c>
      <c r="C4" s="8" t="str">
        <f>IF(WEEKDAY(A4,2)=1,dátum!$B$7,IF(WEEKDAY(A4,2)=2,dátum!$C$7,IF(WEEKDAY(A4,2)=3,dátum!$D$7,IF(WEEKDAY(A4,2)=4,dátum!$E$7,IF(WEEKDAY(A4,2)=5,dátum!$F$7,IF(WEEKDAY(A4,2)=6,dátum!$G$7,IF(WEEKDAY(A4,2)=7,dátum!$H$7)))))))</f>
        <v>streda</v>
      </c>
      <c r="D4" s="9"/>
      <c r="E4" s="3"/>
    </row>
    <row r="5" spans="1:5" ht="60" customHeight="1">
      <c r="A5" s="52">
        <f t="shared" si="0"/>
        <v>38953</v>
      </c>
      <c r="B5" s="16" t="str">
        <f t="shared" si="1"/>
        <v>24.</v>
      </c>
      <c r="C5" s="8" t="str">
        <f>IF(WEEKDAY(A5,2)=1,dátum!$B$7,IF(WEEKDAY(A5,2)=2,dátum!$C$7,IF(WEEKDAY(A5,2)=3,dátum!$D$7,IF(WEEKDAY(A5,2)=4,dátum!$E$7,IF(WEEKDAY(A5,2)=5,dátum!$F$7,IF(WEEKDAY(A5,2)=6,dátum!$G$7,IF(WEEKDAY(A5,2)=7,dátum!$H$7)))))))</f>
        <v>štvrtok</v>
      </c>
      <c r="D5" s="9"/>
      <c r="E5" s="3"/>
    </row>
    <row r="6" spans="1:5" ht="60" customHeight="1">
      <c r="A6" s="52">
        <f t="shared" si="0"/>
        <v>38954</v>
      </c>
      <c r="B6" s="16" t="str">
        <f t="shared" si="1"/>
        <v>25.</v>
      </c>
      <c r="C6" s="8" t="str">
        <f>IF(WEEKDAY(A6,2)=1,dátum!$B$7,IF(WEEKDAY(A6,2)=2,dátum!$C$7,IF(WEEKDAY(A6,2)=3,dátum!$D$7,IF(WEEKDAY(A6,2)=4,dátum!$E$7,IF(WEEKDAY(A6,2)=5,dátum!$F$7,IF(WEEKDAY(A6,2)=6,dátum!$G$7,IF(WEEKDAY(A6,2)=7,dátum!$H$7)))))))</f>
        <v>piatok</v>
      </c>
      <c r="D6" s="9"/>
      <c r="E6" s="3"/>
    </row>
    <row r="7" spans="1:5" ht="60" customHeight="1">
      <c r="A7" s="52">
        <f t="shared" si="0"/>
        <v>38955</v>
      </c>
      <c r="B7" s="16" t="str">
        <f t="shared" si="1"/>
        <v>26.</v>
      </c>
      <c r="C7" s="8" t="str">
        <f>IF(WEEKDAY(A7,2)=1,dátum!$B$7,IF(WEEKDAY(A7,2)=2,dátum!$C$7,IF(WEEKDAY(A7,2)=3,dátum!$D$7,IF(WEEKDAY(A7,2)=4,dátum!$E$7,IF(WEEKDAY(A7,2)=5,dátum!$F$7,IF(WEEKDAY(A7,2)=6,dátum!$G$7,IF(WEEKDAY(A7,2)=7,dátum!$H$7)))))))</f>
        <v>sobota</v>
      </c>
      <c r="D7" s="9"/>
      <c r="E7" s="3"/>
    </row>
    <row r="8" spans="1:5" ht="60" customHeight="1">
      <c r="A8" s="52">
        <f t="shared" si="0"/>
        <v>38956</v>
      </c>
      <c r="B8" s="16" t="str">
        <f t="shared" si="1"/>
        <v>27.</v>
      </c>
      <c r="C8" s="8" t="str">
        <f>IF(WEEKDAY(A8,2)=1,dátum!$B$7,IF(WEEKDAY(A8,2)=2,dátum!$C$7,IF(WEEKDAY(A8,2)=3,dátum!$D$7,IF(WEEKDAY(A8,2)=4,dátum!$E$7,IF(WEEKDAY(A8,2)=5,dátum!$F$7,IF(WEEKDAY(A8,2)=6,dátum!$G$7,IF(WEEKDAY(A8,2)=7,dátum!$H$7)))))))</f>
        <v>nedeľa</v>
      </c>
      <c r="D8" s="9"/>
      <c r="E8" s="3"/>
    </row>
    <row r="9" spans="1:5" ht="60" customHeight="1" thickBot="1">
      <c r="A9" s="52">
        <f t="shared" si="0"/>
        <v>38957</v>
      </c>
      <c r="B9" s="17" t="str">
        <f t="shared" si="1"/>
        <v>28.</v>
      </c>
      <c r="C9" s="10" t="str">
        <f>IF(WEEKDAY(A9,2)=1,dátum!$B$7,IF(WEEKDAY(A9,2)=2,dátum!$C$7,IF(WEEKDAY(A9,2)=3,dátum!$D$7,IF(WEEKDAY(A9,2)=4,dátum!$E$7,IF(WEEKDAY(A9,2)=5,dátum!$F$7,IF(WEEKDAY(A9,2)=6,dátum!$G$7,IF(WEEKDAY(A9,2)=7,dátum!$H$7)))))))</f>
        <v>pondelok</v>
      </c>
      <c r="D9" s="11"/>
      <c r="E9" s="3"/>
    </row>
    <row r="10" spans="2:5" ht="60" customHeight="1" thickBot="1">
      <c r="B10" s="12" t="s">
        <v>28</v>
      </c>
      <c r="C10" s="13"/>
      <c r="D10" s="14"/>
      <c r="E10" s="3"/>
    </row>
  </sheetData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C3" sqref="C3"/>
    </sheetView>
  </sheetViews>
  <sheetFormatPr defaultColWidth="9.140625" defaultRowHeight="12.75"/>
  <cols>
    <col min="1" max="1" width="12.57421875" style="1" customWidth="1"/>
    <col min="2" max="2" width="11.00390625" style="1" customWidth="1"/>
    <col min="3" max="3" width="83.7109375" style="1" customWidth="1"/>
    <col min="4" max="16384" width="9.140625" style="1" customWidth="1"/>
  </cols>
  <sheetData>
    <row r="2" spans="2:4" ht="18.75" thickBot="1">
      <c r="B2" s="4"/>
      <c r="C2" s="5" t="str">
        <f>dátum!D22</f>
        <v>22. - 28.  august  2006</v>
      </c>
      <c r="D2" s="3"/>
    </row>
    <row r="3" spans="1:4" ht="45" customHeight="1">
      <c r="A3" s="52">
        <f>dátum!F1</f>
        <v>38951</v>
      </c>
      <c r="B3" s="18" t="str">
        <f>TEXT(DAY(A3),"00")&amp;"."</f>
        <v>22.</v>
      </c>
      <c r="C3" s="19"/>
      <c r="D3" s="3"/>
    </row>
    <row r="4" spans="1:4" ht="45" customHeight="1">
      <c r="A4" s="52"/>
      <c r="B4" s="20" t="str">
        <f>IF(WEEKDAY(A3,2)=1,dátum!$B$7,IF(WEEKDAY(A3,2)=2,dátum!$C$7,IF(WEEKDAY(A3,2)=3,dátum!$D$7,IF(WEEKDAY(A3,2)=4,dátum!$E$7,IF(WEEKDAY(A3,2)=5,dátum!$F$7,IF(WEEKDAY(A3,2)=6,dátum!$G$7,IF(WEEKDAY(A3,2)=7,dátum!$H$7)))))))</f>
        <v>utorok</v>
      </c>
      <c r="C4" s="21"/>
      <c r="D4" s="3"/>
    </row>
    <row r="5" spans="1:4" ht="45" customHeight="1">
      <c r="A5" s="52">
        <f>A3+1</f>
        <v>38952</v>
      </c>
      <c r="B5" s="22" t="str">
        <f>TEXT(DAY(A5),"00")&amp;"."</f>
        <v>23.</v>
      </c>
      <c r="C5" s="11"/>
      <c r="D5" s="3"/>
    </row>
    <row r="6" spans="1:4" ht="45" customHeight="1">
      <c r="A6" s="52"/>
      <c r="B6" s="23" t="str">
        <f>IF(WEEKDAY(A5,2)=1,dátum!$B$7,IF(WEEKDAY(A5,2)=2,dátum!$C$7,IF(WEEKDAY(A5,2)=3,dátum!$D$7,IF(WEEKDAY(A5,2)=4,dátum!$E$7,IF(WEEKDAY(A5,2)=5,dátum!$F$7,IF(WEEKDAY(A5,2)=6,dátum!$G$7,IF(WEEKDAY(A5,2)=7,dátum!$H$7)))))))</f>
        <v>streda</v>
      </c>
      <c r="C6" s="21"/>
      <c r="D6" s="3"/>
    </row>
    <row r="7" spans="1:4" ht="45" customHeight="1">
      <c r="A7" s="52">
        <f>A5+1</f>
        <v>38953</v>
      </c>
      <c r="B7" s="22" t="str">
        <f>TEXT(DAY(A7),"00")&amp;"."</f>
        <v>24.</v>
      </c>
      <c r="C7" s="11"/>
      <c r="D7" s="3"/>
    </row>
    <row r="8" spans="1:4" ht="45" customHeight="1">
      <c r="A8" s="52"/>
      <c r="B8" s="23" t="str">
        <f>IF(WEEKDAY(A7,2)=1,dátum!$B$7,IF(WEEKDAY(A7,2)=2,dátum!$C$7,IF(WEEKDAY(A7,2)=3,dátum!$D$7,IF(WEEKDAY(A7,2)=4,dátum!$E$7,IF(WEEKDAY(A7,2)=5,dátum!$F$7,IF(WEEKDAY(A7,2)=6,dátum!$G$7,IF(WEEKDAY(A7,2)=7,dátum!$H$7)))))))</f>
        <v>štvrtok</v>
      </c>
      <c r="C8" s="21"/>
      <c r="D8" s="3"/>
    </row>
    <row r="9" spans="1:4" ht="45" customHeight="1">
      <c r="A9" s="52">
        <f>A7+1</f>
        <v>38954</v>
      </c>
      <c r="B9" s="22" t="str">
        <f>TEXT(DAY(A9),"00")&amp;"."</f>
        <v>25.</v>
      </c>
      <c r="C9" s="11"/>
      <c r="D9" s="3"/>
    </row>
    <row r="10" spans="1:4" ht="45" customHeight="1">
      <c r="A10" s="52"/>
      <c r="B10" s="23" t="str">
        <f>IF(WEEKDAY(A9,2)=1,dátum!$B$7,IF(WEEKDAY(A9,2)=2,dátum!$C$7,IF(WEEKDAY(A9,2)=3,dátum!$D$7,IF(WEEKDAY(A9,2)=4,dátum!$E$7,IF(WEEKDAY(A9,2)=5,dátum!$F$7,IF(WEEKDAY(A9,2)=6,dátum!$G$7,IF(WEEKDAY(A9,2)=7,dátum!$H$7)))))))</f>
        <v>piatok</v>
      </c>
      <c r="C10" s="21"/>
      <c r="D10" s="3"/>
    </row>
    <row r="11" spans="1:4" ht="45" customHeight="1">
      <c r="A11" s="52">
        <f>A9+1</f>
        <v>38955</v>
      </c>
      <c r="B11" s="22" t="str">
        <f>TEXT(DAY(A11),"00")&amp;"."</f>
        <v>26.</v>
      </c>
      <c r="C11" s="11"/>
      <c r="D11" s="3"/>
    </row>
    <row r="12" spans="1:4" ht="45" customHeight="1">
      <c r="A12" s="52"/>
      <c r="B12" s="23" t="str">
        <f>IF(WEEKDAY(A11,2)=1,dátum!$B$7,IF(WEEKDAY(A11,2)=2,dátum!$C$7,IF(WEEKDAY(A11,2)=3,dátum!$D$7,IF(WEEKDAY(A11,2)=4,dátum!$E$7,IF(WEEKDAY(A11,2)=5,dátum!$F$7,IF(WEEKDAY(A11,2)=6,dátum!$G$7,IF(WEEKDAY(A11,2)=7,dátum!$H$7)))))))</f>
        <v>sobota</v>
      </c>
      <c r="C12" s="21"/>
      <c r="D12" s="3"/>
    </row>
    <row r="13" spans="1:4" ht="45" customHeight="1">
      <c r="A13" s="52">
        <f>A11+1</f>
        <v>38956</v>
      </c>
      <c r="B13" s="22" t="str">
        <f>TEXT(DAY(A13),"00")&amp;"."</f>
        <v>27.</v>
      </c>
      <c r="C13" s="11"/>
      <c r="D13" s="3"/>
    </row>
    <row r="14" spans="1:4" ht="45" customHeight="1">
      <c r="A14" s="52"/>
      <c r="B14" s="23" t="str">
        <f>IF(WEEKDAY(A13,2)=1,dátum!$B$7,IF(WEEKDAY(A13,2)=2,dátum!$C$7,IF(WEEKDAY(A13,2)=3,dátum!$D$7,IF(WEEKDAY(A13,2)=4,dátum!$E$7,IF(WEEKDAY(A13,2)=5,dátum!$F$7,IF(WEEKDAY(A13,2)=6,dátum!$G$7,IF(WEEKDAY(A13,2)=7,dátum!$H$7)))))))</f>
        <v>nedeľa</v>
      </c>
      <c r="C14" s="21"/>
      <c r="D14" s="3"/>
    </row>
    <row r="15" spans="1:4" ht="45" customHeight="1">
      <c r="A15" s="52">
        <f>A13+1</f>
        <v>38957</v>
      </c>
      <c r="B15" s="22" t="str">
        <f>TEXT(DAY(A15),"00")&amp;"."</f>
        <v>28.</v>
      </c>
      <c r="C15" s="11"/>
      <c r="D15" s="3"/>
    </row>
    <row r="16" spans="1:4" ht="45" customHeight="1" thickBot="1">
      <c r="A16" s="52"/>
      <c r="B16" s="24" t="str">
        <f>IF(WEEKDAY(A15,2)=1,dátum!$B$7,IF(WEEKDAY(A15,2)=2,dátum!$C$7,IF(WEEKDAY(A15,2)=3,dátum!$D$7,IF(WEEKDAY(A15,2)=4,dátum!$E$7,IF(WEEKDAY(A15,2)=5,dátum!$F$7,IF(WEEKDAY(A15,2)=6,dátum!$G$7,IF(WEEKDAY(A15,2)=7,dátum!$H$7)))))))</f>
        <v>pondelok</v>
      </c>
      <c r="C16" s="25"/>
      <c r="D16" s="3"/>
    </row>
    <row r="17" spans="2:4" ht="99.75" customHeight="1" thickBot="1">
      <c r="B17" s="12" t="s">
        <v>28</v>
      </c>
      <c r="C17" s="14"/>
      <c r="D17" s="3"/>
    </row>
  </sheetData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1"/>
  <sheetViews>
    <sheetView workbookViewId="0" topLeftCell="A1">
      <selection activeCell="C3" sqref="C3"/>
    </sheetView>
  </sheetViews>
  <sheetFormatPr defaultColWidth="9.140625" defaultRowHeight="12.75"/>
  <cols>
    <col min="1" max="1" width="12.57421875" style="1" customWidth="1"/>
    <col min="2" max="2" width="11.00390625" style="1" customWidth="1"/>
    <col min="3" max="3" width="83.7109375" style="1" customWidth="1"/>
    <col min="4" max="16384" width="9.140625" style="1" customWidth="1"/>
  </cols>
  <sheetData>
    <row r="2" spans="2:4" ht="18.75" thickBot="1">
      <c r="B2" s="4"/>
      <c r="C2" s="5" t="str">
        <f>dátum!D29</f>
        <v>22. august  -  04. september  2006</v>
      </c>
      <c r="D2" s="3"/>
    </row>
    <row r="3" spans="1:4" ht="22.5" customHeight="1">
      <c r="A3" s="52">
        <f>dátum!F1</f>
        <v>38951</v>
      </c>
      <c r="B3" s="18" t="str">
        <f>TEXT(DAY(A3),"00")&amp;"."</f>
        <v>22.</v>
      </c>
      <c r="C3" s="19"/>
      <c r="D3" s="3"/>
    </row>
    <row r="4" spans="1:4" ht="22.5" customHeight="1">
      <c r="A4" s="52"/>
      <c r="B4" s="20" t="str">
        <f>IF(WEEKDAY(A3,2)=1,dátum!$B$7,IF(WEEKDAY(A3,2)=2,dátum!$C$7,IF(WEEKDAY(A3,2)=3,dátum!$D$7,IF(WEEKDAY(A3,2)=4,dátum!$E$7,IF(WEEKDAY(A3,2)=5,dátum!$F$7,IF(WEEKDAY(A3,2)=6,dátum!$G$7,IF(WEEKDAY(A3,2)=7,dátum!$H$7)))))))</f>
        <v>utorok</v>
      </c>
      <c r="C4" s="21"/>
      <c r="D4" s="3"/>
    </row>
    <row r="5" spans="1:4" ht="22.5" customHeight="1">
      <c r="A5" s="52">
        <f>A3+1</f>
        <v>38952</v>
      </c>
      <c r="B5" s="22" t="str">
        <f>TEXT(DAY(A5),"00")&amp;"."</f>
        <v>23.</v>
      </c>
      <c r="C5" s="11"/>
      <c r="D5" s="3"/>
    </row>
    <row r="6" spans="1:4" ht="22.5" customHeight="1">
      <c r="A6" s="52"/>
      <c r="B6" s="23" t="str">
        <f>IF(WEEKDAY(A5,2)=1,dátum!$B$7,IF(WEEKDAY(A5,2)=2,dátum!$C$7,IF(WEEKDAY(A5,2)=3,dátum!$D$7,IF(WEEKDAY(A5,2)=4,dátum!$E$7,IF(WEEKDAY(A5,2)=5,dátum!$F$7,IF(WEEKDAY(A5,2)=6,dátum!$G$7,IF(WEEKDAY(A5,2)=7,dátum!$H$7)))))))</f>
        <v>streda</v>
      </c>
      <c r="C6" s="21"/>
      <c r="D6" s="3"/>
    </row>
    <row r="7" spans="1:4" ht="22.5" customHeight="1">
      <c r="A7" s="52">
        <f>A5+1</f>
        <v>38953</v>
      </c>
      <c r="B7" s="22" t="str">
        <f>TEXT(DAY(A7),"00")&amp;"."</f>
        <v>24.</v>
      </c>
      <c r="C7" s="11"/>
      <c r="D7" s="3"/>
    </row>
    <row r="8" spans="1:4" ht="22.5" customHeight="1">
      <c r="A8" s="52"/>
      <c r="B8" s="23" t="str">
        <f>IF(WEEKDAY(A7,2)=1,dátum!$B$7,IF(WEEKDAY(A7,2)=2,dátum!$C$7,IF(WEEKDAY(A7,2)=3,dátum!$D$7,IF(WEEKDAY(A7,2)=4,dátum!$E$7,IF(WEEKDAY(A7,2)=5,dátum!$F$7,IF(WEEKDAY(A7,2)=6,dátum!$G$7,IF(WEEKDAY(A7,2)=7,dátum!$H$7)))))))</f>
        <v>štvrtok</v>
      </c>
      <c r="C8" s="21"/>
      <c r="D8" s="3"/>
    </row>
    <row r="9" spans="1:4" ht="22.5" customHeight="1">
      <c r="A9" s="52">
        <f>A7+1</f>
        <v>38954</v>
      </c>
      <c r="B9" s="22" t="str">
        <f>TEXT(DAY(A9),"00")&amp;"."</f>
        <v>25.</v>
      </c>
      <c r="C9" s="11"/>
      <c r="D9" s="3"/>
    </row>
    <row r="10" spans="1:4" ht="22.5" customHeight="1">
      <c r="A10" s="52"/>
      <c r="B10" s="23" t="str">
        <f>IF(WEEKDAY(A9,2)=1,dátum!$B$7,IF(WEEKDAY(A9,2)=2,dátum!$C$7,IF(WEEKDAY(A9,2)=3,dátum!$D$7,IF(WEEKDAY(A9,2)=4,dátum!$E$7,IF(WEEKDAY(A9,2)=5,dátum!$F$7,IF(WEEKDAY(A9,2)=6,dátum!$G$7,IF(WEEKDAY(A9,2)=7,dátum!$H$7)))))))</f>
        <v>piatok</v>
      </c>
      <c r="C10" s="21"/>
      <c r="D10" s="3"/>
    </row>
    <row r="11" spans="1:4" ht="22.5" customHeight="1">
      <c r="A11" s="52">
        <f>A9+1</f>
        <v>38955</v>
      </c>
      <c r="B11" s="22" t="str">
        <f>TEXT(DAY(A11),"00")&amp;"."</f>
        <v>26.</v>
      </c>
      <c r="C11" s="11"/>
      <c r="D11" s="3"/>
    </row>
    <row r="12" spans="1:4" ht="22.5" customHeight="1">
      <c r="A12" s="52"/>
      <c r="B12" s="23" t="str">
        <f>IF(WEEKDAY(A11,2)=1,dátum!$B$7,IF(WEEKDAY(A11,2)=2,dátum!$C$7,IF(WEEKDAY(A11,2)=3,dátum!$D$7,IF(WEEKDAY(A11,2)=4,dátum!$E$7,IF(WEEKDAY(A11,2)=5,dátum!$F$7,IF(WEEKDAY(A11,2)=6,dátum!$G$7,IF(WEEKDAY(A11,2)=7,dátum!$H$7)))))))</f>
        <v>sobota</v>
      </c>
      <c r="C12" s="21"/>
      <c r="D12" s="3"/>
    </row>
    <row r="13" spans="1:4" ht="22.5" customHeight="1">
      <c r="A13" s="52">
        <f>A11+1</f>
        <v>38956</v>
      </c>
      <c r="B13" s="22" t="str">
        <f>TEXT(DAY(A13),"00")&amp;"."</f>
        <v>27.</v>
      </c>
      <c r="C13" s="11"/>
      <c r="D13" s="3"/>
    </row>
    <row r="14" spans="1:4" ht="22.5" customHeight="1">
      <c r="A14" s="52"/>
      <c r="B14" s="23" t="str">
        <f>IF(WEEKDAY(A13,2)=1,dátum!$B$7,IF(WEEKDAY(A13,2)=2,dátum!$C$7,IF(WEEKDAY(A13,2)=3,dátum!$D$7,IF(WEEKDAY(A13,2)=4,dátum!$E$7,IF(WEEKDAY(A13,2)=5,dátum!$F$7,IF(WEEKDAY(A13,2)=6,dátum!$G$7,IF(WEEKDAY(A13,2)=7,dátum!$H$7)))))))</f>
        <v>nedeľa</v>
      </c>
      <c r="C14" s="21"/>
      <c r="D14" s="3"/>
    </row>
    <row r="15" spans="1:4" ht="22.5" customHeight="1">
      <c r="A15" s="52">
        <f>A13+1</f>
        <v>38957</v>
      </c>
      <c r="B15" s="22" t="str">
        <f>TEXT(DAY(A15),"00")&amp;"."</f>
        <v>28.</v>
      </c>
      <c r="C15" s="11"/>
      <c r="D15" s="3"/>
    </row>
    <row r="16" spans="1:4" ht="22.5" customHeight="1">
      <c r="A16" s="52"/>
      <c r="B16" s="23" t="str">
        <f>IF(WEEKDAY(A15,2)=1,dátum!$B$7,IF(WEEKDAY(A15,2)=2,dátum!$C$7,IF(WEEKDAY(A15,2)=3,dátum!$D$7,IF(WEEKDAY(A15,2)=4,dátum!$E$7,IF(WEEKDAY(A15,2)=5,dátum!$F$7,IF(WEEKDAY(A15,2)=6,dátum!$G$7,IF(WEEKDAY(A15,2)=7,dátum!$H$7)))))))</f>
        <v>pondelok</v>
      </c>
      <c r="C16" s="21"/>
      <c r="D16" s="3"/>
    </row>
    <row r="17" spans="1:4" ht="22.5" customHeight="1">
      <c r="A17" s="52">
        <f>A15+1</f>
        <v>38958</v>
      </c>
      <c r="B17" s="22" t="str">
        <f>TEXT(DAY(A17),"00")&amp;"."</f>
        <v>29.</v>
      </c>
      <c r="C17" s="11"/>
      <c r="D17" s="3"/>
    </row>
    <row r="18" spans="1:4" ht="22.5" customHeight="1">
      <c r="A18" s="52"/>
      <c r="B18" s="23" t="str">
        <f>IF(WEEKDAY(A17,2)=1,dátum!$B$7,IF(WEEKDAY(A17,2)=2,dátum!$C$7,IF(WEEKDAY(A17,2)=3,dátum!$D$7,IF(WEEKDAY(A17,2)=4,dátum!$E$7,IF(WEEKDAY(A17,2)=5,dátum!$F$7,IF(WEEKDAY(A17,2)=6,dátum!$G$7,IF(WEEKDAY(A17,2)=7,dátum!$H$7)))))))</f>
        <v>utorok</v>
      </c>
      <c r="C18" s="21"/>
      <c r="D18" s="3"/>
    </row>
    <row r="19" spans="1:4" ht="22.5" customHeight="1">
      <c r="A19" s="52">
        <f>A17+1</f>
        <v>38959</v>
      </c>
      <c r="B19" s="22" t="str">
        <f>TEXT(DAY(A19),"00")&amp;"."</f>
        <v>30.</v>
      </c>
      <c r="C19" s="11"/>
      <c r="D19" s="3"/>
    </row>
    <row r="20" spans="1:4" ht="22.5" customHeight="1">
      <c r="A20" s="52"/>
      <c r="B20" s="23" t="str">
        <f>IF(WEEKDAY(A19,2)=1,dátum!$B$7,IF(WEEKDAY(A19,2)=2,dátum!$C$7,IF(WEEKDAY(A19,2)=3,dátum!$D$7,IF(WEEKDAY(A19,2)=4,dátum!$E$7,IF(WEEKDAY(A19,2)=5,dátum!$F$7,IF(WEEKDAY(A19,2)=6,dátum!$G$7,IF(WEEKDAY(A19,2)=7,dátum!$H$7)))))))</f>
        <v>streda</v>
      </c>
      <c r="C20" s="21"/>
      <c r="D20" s="3"/>
    </row>
    <row r="21" spans="1:4" ht="22.5" customHeight="1">
      <c r="A21" s="52">
        <f>A19+1</f>
        <v>38960</v>
      </c>
      <c r="B21" s="22" t="str">
        <f>TEXT(DAY(A21),"00")&amp;"."</f>
        <v>31.</v>
      </c>
      <c r="C21" s="11"/>
      <c r="D21" s="3"/>
    </row>
    <row r="22" spans="1:4" ht="22.5" customHeight="1">
      <c r="A22" s="52"/>
      <c r="B22" s="23" t="str">
        <f>IF(WEEKDAY(A21,2)=1,dátum!$B$7,IF(WEEKDAY(A21,2)=2,dátum!$C$7,IF(WEEKDAY(A21,2)=3,dátum!$D$7,IF(WEEKDAY(A21,2)=4,dátum!$E$7,IF(WEEKDAY(A21,2)=5,dátum!$F$7,IF(WEEKDAY(A21,2)=6,dátum!$G$7,IF(WEEKDAY(A21,2)=7,dátum!$H$7)))))))</f>
        <v>štvrtok</v>
      </c>
      <c r="C22" s="21"/>
      <c r="D22" s="3"/>
    </row>
    <row r="23" spans="1:4" ht="22.5" customHeight="1">
      <c r="A23" s="52">
        <f>A21+1</f>
        <v>38961</v>
      </c>
      <c r="B23" s="22" t="str">
        <f>TEXT(DAY(A23),"00")&amp;"."</f>
        <v>01.</v>
      </c>
      <c r="C23" s="11"/>
      <c r="D23" s="3"/>
    </row>
    <row r="24" spans="1:4" ht="22.5" customHeight="1">
      <c r="A24" s="52"/>
      <c r="B24" s="23" t="str">
        <f>IF(WEEKDAY(A23,2)=1,dátum!$B$7,IF(WEEKDAY(A23,2)=2,dátum!$C$7,IF(WEEKDAY(A23,2)=3,dátum!$D$7,IF(WEEKDAY(A23,2)=4,dátum!$E$7,IF(WEEKDAY(A23,2)=5,dátum!$F$7,IF(WEEKDAY(A23,2)=6,dátum!$G$7,IF(WEEKDAY(A23,2)=7,dátum!$H$7)))))))</f>
        <v>piatok</v>
      </c>
      <c r="C24" s="21"/>
      <c r="D24" s="3"/>
    </row>
    <row r="25" spans="1:4" ht="22.5" customHeight="1">
      <c r="A25" s="52">
        <f>A23+1</f>
        <v>38962</v>
      </c>
      <c r="B25" s="22" t="str">
        <f>TEXT(DAY(A25),"00")&amp;"."</f>
        <v>02.</v>
      </c>
      <c r="C25" s="11"/>
      <c r="D25" s="3"/>
    </row>
    <row r="26" spans="1:4" ht="22.5" customHeight="1">
      <c r="A26" s="52"/>
      <c r="B26" s="23" t="str">
        <f>IF(WEEKDAY(A25,2)=1,dátum!$B$7,IF(WEEKDAY(A25,2)=2,dátum!$C$7,IF(WEEKDAY(A25,2)=3,dátum!$D$7,IF(WEEKDAY(A25,2)=4,dátum!$E$7,IF(WEEKDAY(A25,2)=5,dátum!$F$7,IF(WEEKDAY(A25,2)=6,dátum!$G$7,IF(WEEKDAY(A25,2)=7,dátum!$H$7)))))))</f>
        <v>sobota</v>
      </c>
      <c r="C26" s="21"/>
      <c r="D26" s="3"/>
    </row>
    <row r="27" spans="1:4" ht="22.5" customHeight="1">
      <c r="A27" s="52">
        <f>A25+1</f>
        <v>38963</v>
      </c>
      <c r="B27" s="22" t="str">
        <f>TEXT(DAY(A27),"00")&amp;"."</f>
        <v>03.</v>
      </c>
      <c r="C27" s="11"/>
      <c r="D27" s="3"/>
    </row>
    <row r="28" spans="1:4" ht="22.5" customHeight="1">
      <c r="A28" s="52"/>
      <c r="B28" s="23" t="str">
        <f>IF(WEEKDAY(A27,2)=1,dátum!$B$7,IF(WEEKDAY(A27,2)=2,dátum!$C$7,IF(WEEKDAY(A27,2)=3,dátum!$D$7,IF(WEEKDAY(A27,2)=4,dátum!$E$7,IF(WEEKDAY(A27,2)=5,dátum!$F$7,IF(WEEKDAY(A27,2)=6,dátum!$G$7,IF(WEEKDAY(A27,2)=7,dátum!$H$7)))))))</f>
        <v>nedeľa</v>
      </c>
      <c r="C28" s="21"/>
      <c r="D28" s="3"/>
    </row>
    <row r="29" spans="1:4" ht="22.5" customHeight="1">
      <c r="A29" s="52">
        <f>A27+1</f>
        <v>38964</v>
      </c>
      <c r="B29" s="22" t="str">
        <f>TEXT(DAY(A29),"00")&amp;"."</f>
        <v>04.</v>
      </c>
      <c r="C29" s="11"/>
      <c r="D29" s="3"/>
    </row>
    <row r="30" spans="1:4" ht="22.5" customHeight="1" thickBot="1">
      <c r="A30" s="52"/>
      <c r="B30" s="24" t="str">
        <f>IF(WEEKDAY(A29,2)=1,dátum!$B$7,IF(WEEKDAY(A29,2)=2,dátum!$C$7,IF(WEEKDAY(A29,2)=3,dátum!$D$7,IF(WEEKDAY(A29,2)=4,dátum!$E$7,IF(WEEKDAY(A29,2)=5,dátum!$F$7,IF(WEEKDAY(A29,2)=6,dátum!$G$7,IF(WEEKDAY(A29,2)=7,dátum!$H$7)))))))</f>
        <v>pondelok</v>
      </c>
      <c r="C30" s="25"/>
      <c r="D30" s="3"/>
    </row>
    <row r="31" spans="2:4" ht="90" customHeight="1" thickBot="1">
      <c r="B31" s="12" t="s">
        <v>28</v>
      </c>
      <c r="C31" s="14"/>
      <c r="D31" s="3"/>
    </row>
  </sheetData>
  <printOptions/>
  <pageMargins left="0.3937007874015748" right="0.3937007874015748" top="0.5905511811023623" bottom="0.5905511811023623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"/>
  <sheetViews>
    <sheetView workbookViewId="0" topLeftCell="A1">
      <selection activeCell="B4" sqref="B4"/>
    </sheetView>
  </sheetViews>
  <sheetFormatPr defaultColWidth="9.140625" defaultRowHeight="12.75"/>
  <cols>
    <col min="1" max="1" width="9.140625" style="3" customWidth="1"/>
    <col min="2" max="8" width="17.7109375" style="3" customWidth="1"/>
    <col min="9" max="9" width="9.140625" style="3" customWidth="1"/>
    <col min="10" max="10" width="18.28125" style="3" customWidth="1"/>
    <col min="11" max="11" width="14.57421875" style="3" bestFit="1" customWidth="1"/>
    <col min="12" max="16384" width="9.140625" style="3" customWidth="1"/>
  </cols>
  <sheetData>
    <row r="1" spans="9:11" ht="18">
      <c r="I1" s="3" t="s">
        <v>40</v>
      </c>
      <c r="K1" s="33">
        <f>K4-K5+1</f>
        <v>38929</v>
      </c>
    </row>
    <row r="2" spans="2:11" ht="18" customHeight="1">
      <c r="B2" s="4"/>
      <c r="C2" s="4"/>
      <c r="D2" s="4"/>
      <c r="E2" s="4" t="str">
        <f>dátum!B14&amp;"  "&amp;dátum!B5</f>
        <v>august  2006</v>
      </c>
      <c r="F2" s="4"/>
      <c r="G2" s="4"/>
      <c r="H2" s="4"/>
      <c r="I2" s="3" t="s">
        <v>37</v>
      </c>
      <c r="K2" s="3">
        <f>MONTH(K6)</f>
        <v>8</v>
      </c>
    </row>
    <row r="3" spans="2:11" ht="39.75" customHeight="1" thickBot="1">
      <c r="B3" s="34" t="str">
        <f>dátum!B7</f>
        <v>pondelok</v>
      </c>
      <c r="C3" s="34" t="str">
        <f>dátum!C7</f>
        <v>utorok</v>
      </c>
      <c r="D3" s="34" t="str">
        <f>dátum!D7</f>
        <v>streda</v>
      </c>
      <c r="E3" s="34" t="str">
        <f>dátum!E7</f>
        <v>štvrtok</v>
      </c>
      <c r="F3" s="34" t="str">
        <f>dátum!F7</f>
        <v>piatok</v>
      </c>
      <c r="G3" s="34" t="str">
        <f>dátum!G7</f>
        <v>sobota</v>
      </c>
      <c r="H3" s="34" t="str">
        <f>dátum!H7</f>
        <v>nedeľa</v>
      </c>
      <c r="I3" s="3" t="s">
        <v>38</v>
      </c>
      <c r="K3" s="3">
        <f>YEAR(K6)</f>
        <v>2006</v>
      </c>
    </row>
    <row r="4" spans="2:11" ht="60" customHeight="1">
      <c r="B4" s="35">
        <f>DAY(K6)</f>
        <v>22</v>
      </c>
      <c r="C4" s="36">
        <f>DAY(K6+1)</f>
        <v>23</v>
      </c>
      <c r="D4" s="36">
        <f>DAY(K6+2)</f>
        <v>24</v>
      </c>
      <c r="E4" s="36">
        <f>DAY(K6+3)</f>
        <v>25</v>
      </c>
      <c r="F4" s="36">
        <f>DAY(K6+4)</f>
        <v>26</v>
      </c>
      <c r="G4" s="36">
        <f>DAY(K6+5)</f>
        <v>27</v>
      </c>
      <c r="H4" s="37">
        <f>DAY(K6+6)</f>
        <v>28</v>
      </c>
      <c r="I4" s="3" t="s">
        <v>36</v>
      </c>
      <c r="K4" s="3" t="str">
        <f>"1."&amp;K2&amp;"."&amp;K3</f>
        <v>1.8.2006</v>
      </c>
    </row>
    <row r="5" spans="2:11" ht="60" customHeight="1">
      <c r="B5" s="38">
        <f>DAY(K6+7)</f>
        <v>29</v>
      </c>
      <c r="C5" s="39">
        <f>DAY(K6+8)</f>
        <v>30</v>
      </c>
      <c r="D5" s="39">
        <f>DAY(K6+9)</f>
        <v>31</v>
      </c>
      <c r="E5" s="39">
        <f>DAY(K6+10)</f>
        <v>1</v>
      </c>
      <c r="F5" s="39">
        <f>DAY(K6+11)</f>
        <v>2</v>
      </c>
      <c r="G5" s="39">
        <f>DAY(K6+12)</f>
        <v>3</v>
      </c>
      <c r="H5" s="40">
        <f>DAY(K6+13)</f>
        <v>4</v>
      </c>
      <c r="I5" s="3" t="s">
        <v>39</v>
      </c>
      <c r="K5" s="3">
        <f>WEEKDAY(K4,2)</f>
        <v>2</v>
      </c>
    </row>
    <row r="6" spans="2:11" ht="60" customHeight="1">
      <c r="B6" s="38">
        <f>DAY(K6+14)</f>
        <v>5</v>
      </c>
      <c r="C6" s="39">
        <f>DAY(K6+15)</f>
        <v>6</v>
      </c>
      <c r="D6" s="39">
        <f>DAY(K6+16)</f>
        <v>7</v>
      </c>
      <c r="E6" s="39">
        <f>DAY(K6+17)</f>
        <v>8</v>
      </c>
      <c r="F6" s="39">
        <f>DAY(K6+18)</f>
        <v>9</v>
      </c>
      <c r="G6" s="39">
        <f>DAY(K6+19)</f>
        <v>10</v>
      </c>
      <c r="H6" s="40">
        <f>DAY(K6+20)</f>
        <v>11</v>
      </c>
      <c r="I6" s="3" t="s">
        <v>35</v>
      </c>
      <c r="K6" s="33">
        <f>dátum!F1</f>
        <v>38951</v>
      </c>
    </row>
    <row r="7" spans="2:8" ht="60" customHeight="1">
      <c r="B7" s="38">
        <f>DAY(K6+21)</f>
        <v>12</v>
      </c>
      <c r="C7" s="39">
        <f>DAY(K6+22)</f>
        <v>13</v>
      </c>
      <c r="D7" s="39">
        <f>DAY(K6+23)</f>
        <v>14</v>
      </c>
      <c r="E7" s="39">
        <f>DAY(K6+24)</f>
        <v>15</v>
      </c>
      <c r="F7" s="39">
        <f>DAY(K6+25)</f>
        <v>16</v>
      </c>
      <c r="G7" s="39">
        <f>DAY(K6+26)</f>
        <v>17</v>
      </c>
      <c r="H7" s="40">
        <f>DAY(K6+27)</f>
        <v>18</v>
      </c>
    </row>
    <row r="8" spans="2:8" ht="60" customHeight="1">
      <c r="B8" s="38">
        <f>DAY(K6+28)</f>
        <v>19</v>
      </c>
      <c r="C8" s="39">
        <f>DAY(K6+29)</f>
        <v>20</v>
      </c>
      <c r="D8" s="39">
        <f>DAY(K6+30)</f>
        <v>21</v>
      </c>
      <c r="E8" s="39">
        <f>DAY(K6+31)</f>
        <v>22</v>
      </c>
      <c r="F8" s="39">
        <f>DAY(K6+32)</f>
        <v>23</v>
      </c>
      <c r="G8" s="39">
        <f>DAY(K6+33)</f>
        <v>24</v>
      </c>
      <c r="H8" s="40">
        <f>DAY(K6+34)</f>
        <v>25</v>
      </c>
    </row>
    <row r="9" spans="2:8" ht="60" customHeight="1" thickBot="1">
      <c r="B9" s="41">
        <f>DAY(K6+35)</f>
        <v>26</v>
      </c>
      <c r="C9" s="42">
        <f>DAY(K6+36)</f>
        <v>27</v>
      </c>
      <c r="D9" s="42">
        <f>DAY(K6+37)</f>
        <v>28</v>
      </c>
      <c r="E9" s="42">
        <f>DAY(K6+38)</f>
        <v>29</v>
      </c>
      <c r="F9" s="42">
        <f>DAY(K6+39)</f>
        <v>30</v>
      </c>
      <c r="G9" s="42">
        <f>DAY(K6+40)</f>
        <v>1</v>
      </c>
      <c r="H9" s="43">
        <f>DAY(K6+41)</f>
        <v>2</v>
      </c>
    </row>
  </sheetData>
  <printOptions/>
  <pageMargins left="1.1811023622047245" right="0.3937007874015748" top="0.7874015748031497" bottom="0.5905511811023623" header="0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57421875" style="1" customWidth="1"/>
    <col min="2" max="2" width="10.7109375" style="1" customWidth="1"/>
    <col min="3" max="3" width="83.7109375" style="1" customWidth="1"/>
    <col min="4" max="16384" width="9.140625" style="1" customWidth="1"/>
  </cols>
  <sheetData>
    <row r="1" ht="13.5" thickBot="1"/>
    <row r="2" spans="1:4" ht="105" customHeight="1">
      <c r="A2" s="52">
        <f>dátum!F1</f>
        <v>38951</v>
      </c>
      <c r="B2" s="18" t="str">
        <f>TEXT(DAY(A2),"00")&amp;"."&amp;TEXT(MONTH(A2),"0")&amp;"."</f>
        <v>22.8.</v>
      </c>
      <c r="C2" s="19"/>
      <c r="D2" s="3"/>
    </row>
    <row r="3" spans="1:4" ht="105" customHeight="1">
      <c r="A3" s="52"/>
      <c r="B3" s="20" t="str">
        <f>IF(WEEKDAY(A2,2)=1,dátum!$B$7,IF(WEEKDAY(A2,2)=2,dátum!$C$7,IF(WEEKDAY(A2,2)=3,dátum!$D$7,IF(WEEKDAY(A2,2)=4,dátum!$E$7,IF(WEEKDAY(A2,2)=5,dátum!$F$7,IF(WEEKDAY(A2,2)=6,dátum!$G$7,IF(WEEKDAY(A2,2)=7,dátum!$H$7)))))))</f>
        <v>utorok</v>
      </c>
      <c r="C3" s="21"/>
      <c r="D3" s="3"/>
    </row>
    <row r="4" spans="1:4" ht="105" customHeight="1">
      <c r="A4" s="52">
        <f>A2+1</f>
        <v>38952</v>
      </c>
      <c r="B4" s="22" t="str">
        <f>TEXT(DAY(A4),"00")&amp;"."&amp;TEXT(MONTH(A4),"0")&amp;"."</f>
        <v>23.8.</v>
      </c>
      <c r="C4" s="11"/>
      <c r="D4" s="3"/>
    </row>
    <row r="5" spans="1:4" ht="105" customHeight="1">
      <c r="A5" s="52"/>
      <c r="B5" s="23" t="str">
        <f>IF(WEEKDAY(A4,2)=1,dátum!$B$7,IF(WEEKDAY(A4,2)=2,dátum!$C$7,IF(WEEKDAY(A4,2)=3,dátum!$D$7,IF(WEEKDAY(A4,2)=4,dátum!$E$7,IF(WEEKDAY(A4,2)=5,dátum!$F$7,IF(WEEKDAY(A4,2)=6,dátum!$G$7,IF(WEEKDAY(A4,2)=7,dátum!$H$7)))))))</f>
        <v>streda</v>
      </c>
      <c r="C5" s="21"/>
      <c r="D5" s="3"/>
    </row>
    <row r="6" spans="1:4" ht="105" customHeight="1">
      <c r="A6" s="52">
        <f>A4+1</f>
        <v>38953</v>
      </c>
      <c r="B6" s="22" t="str">
        <f>TEXT(DAY(A6),"00")&amp;"."&amp;TEXT(MONTH(A6),"0")&amp;"."</f>
        <v>24.8.</v>
      </c>
      <c r="C6" s="11"/>
      <c r="D6" s="3"/>
    </row>
    <row r="7" spans="1:4" ht="105" customHeight="1" thickBot="1">
      <c r="A7" s="52"/>
      <c r="B7" s="23" t="str">
        <f>IF(WEEKDAY(A6,2)=1,dátum!$B$7,IF(WEEKDAY(A6,2)=2,dátum!$C$7,IF(WEEKDAY(A6,2)=3,dátum!$D$7,IF(WEEKDAY(A6,2)=4,dátum!$E$7,IF(WEEKDAY(A6,2)=5,dátum!$F$7,IF(WEEKDAY(A6,2)=6,dátum!$G$7,IF(WEEKDAY(A6,2)=7,dátum!$H$7)))))))</f>
        <v>štvrtok</v>
      </c>
      <c r="C7" s="21"/>
      <c r="D7" s="3"/>
    </row>
    <row r="8" spans="2:4" ht="99.75" customHeight="1" thickBot="1">
      <c r="B8" s="12" t="s">
        <v>28</v>
      </c>
      <c r="C8" s="14"/>
      <c r="D8" s="3"/>
    </row>
  </sheetData>
  <printOptions/>
  <pageMargins left="0.3937007874015748" right="0.3937007874015748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2006-08-22T13:51:39Z</cp:lastPrinted>
  <dcterms:created xsi:type="dcterms:W3CDTF">1900-12-31T23:00:00Z</dcterms:created>
  <dcterms:modified xsi:type="dcterms:W3CDTF">2006-08-22T13:51:41Z</dcterms:modified>
  <cp:category/>
  <cp:version/>
  <cp:contentType/>
  <cp:contentStatus/>
</cp:coreProperties>
</file>